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xr:revisionPtr revIDLastSave="1" documentId="11_8A423DCF454102CD16CB6F2FB76EA372FA5376E8" xr6:coauthVersionLast="47" xr6:coauthVersionMax="47" xr10:uidLastSave="{0E044FED-BA4B-4C5C-B0C3-2A9A43D82790}"/>
  <bookViews>
    <workbookView xWindow="0" yWindow="0" windowWidth="0" windowHeight="0" xr2:uid="{00000000-000D-0000-FFFF-FFFF00000000}"/>
  </bookViews>
  <sheets>
    <sheet name="Wert-Rechner" sheetId="1" r:id="rId1"/>
    <sheet name="Beispie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H8" i="2"/>
  <c r="H7" i="2"/>
  <c r="H6" i="2"/>
  <c r="H5" i="2"/>
  <c r="C31" i="1"/>
  <c r="C30" i="1"/>
  <c r="C32" i="1" s="1"/>
  <c r="C33" i="1" s="1"/>
  <c r="D26" i="1"/>
  <c r="C23" i="1"/>
  <c r="C26" i="1" s="1"/>
  <c r="C27" i="1" s="1"/>
  <c r="C36" i="1" s="1"/>
  <c r="C38" i="1" l="1"/>
  <c r="C39" i="1" s="1"/>
  <c r="C37" i="1"/>
  <c r="J5" i="2"/>
  <c r="I5" i="2"/>
  <c r="J6" i="2"/>
  <c r="I6" i="2"/>
  <c r="J7" i="2"/>
  <c r="I7" i="2"/>
  <c r="J8" i="2"/>
  <c r="I8" i="2"/>
  <c r="J9" i="2"/>
  <c r="I9" i="2"/>
  <c r="L9" i="2" l="1"/>
  <c r="M9" i="2" s="1"/>
  <c r="K9" i="2"/>
  <c r="L8" i="2"/>
  <c r="M8" i="2" s="1"/>
  <c r="K8" i="2"/>
  <c r="L7" i="2"/>
  <c r="M7" i="2" s="1"/>
  <c r="K7" i="2"/>
  <c r="L6" i="2"/>
  <c r="M6" i="2" s="1"/>
  <c r="K6" i="2"/>
  <c r="L5" i="2"/>
  <c r="M5" i="2" s="1"/>
  <c r="K5" i="2"/>
</calcChain>
</file>

<file path=xl/sharedStrings.xml><?xml version="1.0" encoding="utf-8"?>
<sst xmlns="http://schemas.openxmlformats.org/spreadsheetml/2006/main" count="60" uniqueCount="58">
  <si>
    <t>★ HANDWERKSTARS</t>
  </si>
  <si>
    <t>Wert-Rechner · Wertorientierte Preisgestaltung statt Kosten + Gewinnaufschlag</t>
  </si>
  <si>
    <t>Top-Handwerker Erfolgskit · Werkzeug 1 von 7      |      Eine Klasse für sich.</t>
  </si>
  <si>
    <t>Gelbe Felder ausfüllen. Alles andere rechnet sich automatisch. Die Beispielwerte unten einfach mit Ihren Zahlen überschreiben.</t>
  </si>
  <si>
    <t>1.  IHRE KALKULATIONSGRUNDLAGE</t>
  </si>
  <si>
    <t>Materialkosten (Einkauf, netto)</t>
  </si>
  <si>
    <t>Arbeitsstunden für den Auftrag</t>
  </si>
  <si>
    <t>Ihr Stundenverrechnungssatz</t>
  </si>
  <si>
    <t>Markt-Ø 60 bis 75 € · Top 10 % 85 bis 110 €</t>
  </si>
  <si>
    <t>Materialaufschlag in der Kalkulation</t>
  </si>
  <si>
    <t>Solche Aufträge pro Jahr</t>
  </si>
  <si>
    <t>2.  WERT-HEBEL, was macht Ihre Lösung dem Kunden mehr wert?</t>
  </si>
  <si>
    <t>Hebel</t>
  </si>
  <si>
    <t>Aufschlag</t>
  </si>
  <si>
    <t>aktiv? (1 = ja, 0 = nein)</t>
  </si>
  <si>
    <t>Festpreis-Sicherheit</t>
  </si>
  <si>
    <t>Reaktionsgeschwindigkeit</t>
  </si>
  <si>
    <t>Komplettlösung aus einer Hand</t>
  </si>
  <si>
    <t>Erweiterte Garantie</t>
  </si>
  <si>
    <t>Spezialisierung / Expertenstatus</t>
  </si>
  <si>
    <t>Sauberkeit &amp; Premium-Erlebnis</t>
  </si>
  <si>
    <t>Beratungstiefe</t>
  </si>
  <si>
    <t>Summe Wert-Hebel</t>
  </si>
  <si>
    <t>3.  IHR FESTPREIS-PAKET</t>
  </si>
  <si>
    <t>Empfohlener Festpreis (auf 10 € gerundet)</t>
  </si>
  <si>
    <t>Ihr Festpreis (überschreibbar)</t>
  </si>
  <si>
    <t>Startwert = Empfehlung; nach Markt anpassen</t>
  </si>
  <si>
    <t>4.  ERGEBNIS, KLASSISCH (Kosten + Aufschlag)</t>
  </si>
  <si>
    <t>Material mit Aufschlag</t>
  </si>
  <si>
    <t>Lohn (Stunden × Satz)</t>
  </si>
  <si>
    <t>Angebotspreis</t>
  </si>
  <si>
    <t>Effektiver Stundensatz</t>
  </si>
  <si>
    <t>entspricht Ihrem Stundensatz</t>
  </si>
  <si>
    <t xml:space="preserve">   ERGEBNIS, WERTORIENTIERT (Festpreis-Paket)</t>
  </si>
  <si>
    <t>Festpreis-Paket</t>
  </si>
  <si>
    <t>Mehrerlös je Auftrag</t>
  </si>
  <si>
    <t>Mehrerlös pro Jahr</t>
  </si>
  <si>
    <t>Hinweis: Der effektive Stundensatz = (Preis − Material mit Aufschlag) ÷ Stunden. Bei materiallastigen Aufträgen (z. B. Wärmepumpe) fällt er hoch aus, weil sich der Wertaufschlag auf wenige Arbeitsstunden verteilt. Achten Sie dort zusätzlich auf den Mehrerlös je Auftrag. Netto-Beträge, betriebswirtschaftliche Orientierung, keine Rechts- oder Steuerberatung.</t>
  </si>
  <si>
    <t>★ HANDWERKSTARS · Wert-Rechner, Beispiele (SHK-Schwerpunkt)</t>
  </si>
  <si>
    <t>Werte sind Branchen-Benchmark-Annahmen. Eff. Stundensatz: Markt-Ø 60 bis 75 € · Top 10 % 85 bis 110 €.</t>
  </si>
  <si>
    <t>Auftragstyp</t>
  </si>
  <si>
    <t>Material €</t>
  </si>
  <si>
    <t>Stunden</t>
  </si>
  <si>
    <t>Satz €/Std</t>
  </si>
  <si>
    <t>Mat.-Aufschl.</t>
  </si>
  <si>
    <t>Aufträge/Jahr</t>
  </si>
  <si>
    <t>Wert-Hebel</t>
  </si>
  <si>
    <t>Festpreis (empf.)</t>
  </si>
  <si>
    <t>Eff. Satz klassisch</t>
  </si>
  <si>
    <t>Eff. Satz wert</t>
  </si>
  <si>
    <t>Mehrerlös/Auftrag</t>
  </si>
  <si>
    <t>Mehrerlös/Jahr</t>
  </si>
  <si>
    <t>Festpreis-Wärmepumpe</t>
  </si>
  <si>
    <t>Sorglos-Bad komplett</t>
  </si>
  <si>
    <t>Notdienst-Pauschale</t>
  </si>
  <si>
    <t>Wartungsvertrag Heizung</t>
  </si>
  <si>
    <t>Heizungs-Modernisierung</t>
  </si>
  <si>
    <t>HandwerkStars · Vorsprung Handwerk GmbH · handwerkstars.de · Top-Handwerker Erfolgskit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</si>
</sst>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0\ %"/>
    <numFmt numFmtId="166" formatCode="#,##0\ &quot;€/Std.&quot;"/>
  </numFmts>
  <fonts count="27">
    <font>
      <sz val="11"/>
      <color theme="1"/>
      <name val="Calibri"/>
      <family val="2"/>
      <scheme val="minor"/>
    </font>
    <font>
      <b/>
      <sz val="18"/>
      <color rgb="FFFBCE3C"/>
      <name val="Arial"/>
    </font>
    <font>
      <b/>
      <sz val="11"/>
      <color rgb="FFFFFFFF"/>
      <name val="Arial"/>
    </font>
    <font>
      <sz val="9"/>
      <color rgb="FFFBCE3C"/>
      <name val="Arial"/>
    </font>
    <font>
      <i/>
      <sz val="9"/>
      <color rgb="FF333333"/>
      <name val="Arial"/>
    </font>
    <font>
      <b/>
      <sz val="11"/>
      <color rgb="FFFBCE3C"/>
      <name val="Arial"/>
    </font>
    <font>
      <sz val="11"/>
      <color rgb="FF333333"/>
      <name val="Arial"/>
    </font>
    <font>
      <b/>
      <sz val="11"/>
      <color rgb="FF0000FF"/>
      <name val="Arial"/>
    </font>
    <font>
      <sz val="9"/>
      <color rgb="FF888888"/>
      <name val="Arial"/>
    </font>
    <font>
      <b/>
      <sz val="10"/>
      <color rgb="FFFFFFFF"/>
      <name val="Arial"/>
    </font>
    <font>
      <sz val="10"/>
      <color rgb="FF333333"/>
      <name val="Arial"/>
    </font>
    <font>
      <sz val="10"/>
      <color rgb="FF000000"/>
      <name val="Arial"/>
    </font>
    <font>
      <b/>
      <sz val="10"/>
      <color rgb="FF0000FF"/>
      <name val="Arial"/>
    </font>
    <font>
      <b/>
      <sz val="10"/>
      <color rgb="FF000000"/>
      <name val="Arial"/>
    </font>
    <font>
      <b/>
      <sz val="11"/>
      <color rgb="FF2E7D32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2"/>
      <color rgb="FF0000FF"/>
      <name val="Arial"/>
    </font>
    <font>
      <b/>
      <sz val="12"/>
      <color rgb="FF000000"/>
      <name val="Arial"/>
    </font>
    <font>
      <b/>
      <sz val="11"/>
      <color rgb="FF0A0A0A"/>
      <name val="Arial"/>
    </font>
    <font>
      <b/>
      <sz val="14"/>
      <color rgb="FF2E7D32"/>
      <name val="Arial"/>
    </font>
    <font>
      <i/>
      <sz val="9"/>
      <color rgb="FF888888"/>
      <name val="Arial"/>
    </font>
    <font>
      <b/>
      <sz val="14"/>
      <color rgb="FFFBCE3C"/>
      <name val="Arial"/>
    </font>
    <font>
      <b/>
      <sz val="9"/>
      <color rgb="FFFFFFFF"/>
      <name val="Arial"/>
    </font>
    <font>
      <sz val="10"/>
      <color rgb="FF2E7D32"/>
      <name val="Arial"/>
    </font>
    <font>
      <b/>
      <sz val="10"/>
      <color rgb="FF2E7D32"/>
      <name val="Arial"/>
    </font>
    <font>
      <sz val="8"/>
      <color rgb="FF888888"/>
      <name val="Arial"/>
    </font>
  </fonts>
  <fills count="7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FFF7D6"/>
      </patternFill>
    </fill>
    <fill>
      <patternFill patternType="solid">
        <fgColor rgb="FF333333"/>
      </patternFill>
    </fill>
    <fill>
      <patternFill patternType="solid">
        <fgColor rgb="FFFAFAFA"/>
      </patternFill>
    </fill>
    <fill>
      <patternFill patternType="solid">
        <fgColor rgb="FFFBCE3C"/>
      </patternFill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Alignment="1">
      <alignment horizontal="left" vertical="center"/>
    </xf>
    <xf numFmtId="164" fontId="7" fillId="3" borderId="1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65" fontId="11" fillId="0" borderId="1" xfId="0" applyNumberFormat="1" applyFont="1" applyBorder="1" applyAlignment="1">
      <alignment horizontal="right" vertical="center"/>
    </xf>
    <xf numFmtId="0" fontId="12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65" fontId="14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left" vertical="center"/>
    </xf>
    <xf numFmtId="164" fontId="16" fillId="5" borderId="0" xfId="0" applyNumberFormat="1" applyFont="1" applyFill="1" applyAlignment="1">
      <alignment horizontal="right" vertical="center"/>
    </xf>
    <xf numFmtId="164" fontId="17" fillId="3" borderId="1" xfId="0" applyNumberFormat="1" applyFont="1" applyFill="1" applyBorder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164" fontId="18" fillId="5" borderId="0" xfId="0" applyNumberFormat="1" applyFont="1" applyFill="1" applyAlignment="1">
      <alignment horizontal="right" vertical="center"/>
    </xf>
    <xf numFmtId="166" fontId="15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166" fontId="18" fillId="5" borderId="0" xfId="0" applyNumberFormat="1" applyFont="1" applyFill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0" fontId="23" fillId="4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164" fontId="24" fillId="0" borderId="1" xfId="0" applyNumberFormat="1" applyFont="1" applyBorder="1" applyAlignment="1">
      <alignment horizontal="right" vertical="center"/>
    </xf>
    <xf numFmtId="164" fontId="25" fillId="0" borderId="1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/>
    </xf>
    <xf numFmtId="0" fontId="19" fillId="6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0" fillId="0" borderId="0" xfId="0" applyAlignment="1"/>
    <xf numFmtId="0" fontId="4" fillId="0" borderId="0" xfId="0" applyFont="1" applyAlignment="1"/>
    <xf numFmtId="0" fontId="26" fillId="0" borderId="0" xfId="0" applyFont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43"/>
  <sheetViews>
    <sheetView showGridLines="0" tabSelected="1" topLeftCell="A6" workbookViewId="0"/>
  </sheetViews>
  <sheetFormatPr defaultRowHeight="15"/>
  <cols>
    <col min="1" max="1" width="2.42578125" customWidth="1"/>
    <col min="2" max="2" width="44" customWidth="1"/>
    <col min="3" max="3" width="17" customWidth="1"/>
    <col min="4" max="4" width="34" customWidth="1"/>
  </cols>
  <sheetData>
    <row r="1" spans="2:4" ht="33.950000000000003" customHeight="1">
      <c r="B1" s="37" t="s">
        <v>0</v>
      </c>
      <c r="C1" s="41"/>
      <c r="D1" s="41"/>
    </row>
    <row r="2" spans="2:4" ht="20.100000000000001" customHeight="1">
      <c r="B2" s="39" t="s">
        <v>1</v>
      </c>
      <c r="C2" s="41"/>
      <c r="D2" s="41"/>
    </row>
    <row r="3" spans="2:4" ht="15.95" customHeight="1">
      <c r="B3" s="33" t="s">
        <v>2</v>
      </c>
      <c r="C3" s="41"/>
      <c r="D3" s="41"/>
    </row>
    <row r="5" spans="2:4" ht="26.1" customHeight="1">
      <c r="B5" s="34" t="s">
        <v>3</v>
      </c>
      <c r="C5" s="41"/>
      <c r="D5" s="41"/>
    </row>
    <row r="7" spans="2:4" ht="21.95" customHeight="1">
      <c r="B7" s="35" t="s">
        <v>4</v>
      </c>
      <c r="C7" s="41"/>
      <c r="D7" s="41"/>
    </row>
    <row r="8" spans="2:4">
      <c r="B8" s="1" t="s">
        <v>5</v>
      </c>
      <c r="C8" s="2">
        <v>14000</v>
      </c>
    </row>
    <row r="9" spans="2:4">
      <c r="B9" s="1" t="s">
        <v>6</v>
      </c>
      <c r="C9" s="3">
        <v>45</v>
      </c>
    </row>
    <row r="10" spans="2:4">
      <c r="B10" s="1" t="s">
        <v>7</v>
      </c>
      <c r="C10" s="2">
        <v>64</v>
      </c>
      <c r="D10" s="4" t="s">
        <v>8</v>
      </c>
    </row>
    <row r="11" spans="2:4">
      <c r="B11" s="1" t="s">
        <v>9</v>
      </c>
      <c r="C11" s="5">
        <v>0.15</v>
      </c>
    </row>
    <row r="12" spans="2:4">
      <c r="B12" s="1" t="s">
        <v>10</v>
      </c>
      <c r="C12" s="3">
        <v>20</v>
      </c>
    </row>
    <row r="14" spans="2:4" ht="21.95" customHeight="1">
      <c r="B14" s="35" t="s">
        <v>11</v>
      </c>
      <c r="C14" s="41"/>
      <c r="D14" s="41"/>
    </row>
    <row r="15" spans="2:4">
      <c r="B15" s="6" t="s">
        <v>12</v>
      </c>
      <c r="C15" s="7" t="s">
        <v>13</v>
      </c>
      <c r="D15" s="8" t="s">
        <v>14</v>
      </c>
    </row>
    <row r="16" spans="2:4">
      <c r="B16" s="9" t="s">
        <v>15</v>
      </c>
      <c r="C16" s="10">
        <v>0.12</v>
      </c>
      <c r="D16" s="11">
        <v>1</v>
      </c>
    </row>
    <row r="17" spans="2:4">
      <c r="B17" s="9" t="s">
        <v>16</v>
      </c>
      <c r="C17" s="10">
        <v>0.15</v>
      </c>
      <c r="D17" s="11">
        <v>0</v>
      </c>
    </row>
    <row r="18" spans="2:4">
      <c r="B18" s="9" t="s">
        <v>17</v>
      </c>
      <c r="C18" s="10">
        <v>0.18</v>
      </c>
      <c r="D18" s="11">
        <v>1</v>
      </c>
    </row>
    <row r="19" spans="2:4">
      <c r="B19" s="9" t="s">
        <v>18</v>
      </c>
      <c r="C19" s="10">
        <v>0.1</v>
      </c>
      <c r="D19" s="11">
        <v>1</v>
      </c>
    </row>
    <row r="20" spans="2:4">
      <c r="B20" s="9" t="s">
        <v>19</v>
      </c>
      <c r="C20" s="10">
        <v>0.15</v>
      </c>
      <c r="D20" s="11">
        <v>0</v>
      </c>
    </row>
    <row r="21" spans="2:4">
      <c r="B21" s="9" t="s">
        <v>20</v>
      </c>
      <c r="C21" s="10">
        <v>0.08</v>
      </c>
      <c r="D21" s="11">
        <v>0</v>
      </c>
    </row>
    <row r="22" spans="2:4">
      <c r="B22" s="9" t="s">
        <v>21</v>
      </c>
      <c r="C22" s="10">
        <v>0.1</v>
      </c>
      <c r="D22" s="11">
        <v>0</v>
      </c>
    </row>
    <row r="23" spans="2:4">
      <c r="B23" s="12" t="s">
        <v>22</v>
      </c>
      <c r="C23" s="13">
        <f>SUMPRODUCT(C16:C22,D16:D22)</f>
        <v>0.4</v>
      </c>
      <c r="D23" s="14"/>
    </row>
    <row r="25" spans="2:4" ht="21.95" customHeight="1">
      <c r="B25" s="35" t="s">
        <v>23</v>
      </c>
      <c r="C25" s="41"/>
      <c r="D25" s="41"/>
    </row>
    <row r="26" spans="2:4">
      <c r="B26" s="1" t="s">
        <v>24</v>
      </c>
      <c r="C26" s="15">
        <f>ROUND(C32*(1+C23),-1)</f>
        <v>26570</v>
      </c>
      <c r="D26" s="4" t="e">
        <f ca="1">Angebotspreis * (1 + Wert-Hebel)</f>
        <v>#NAME?</v>
      </c>
    </row>
    <row r="27" spans="2:4">
      <c r="B27" s="1" t="s">
        <v>25</v>
      </c>
      <c r="C27" s="16">
        <f>C26</f>
        <v>26570</v>
      </c>
      <c r="D27" s="4" t="s">
        <v>26</v>
      </c>
    </row>
    <row r="29" spans="2:4" ht="21.95" customHeight="1">
      <c r="B29" s="35" t="s">
        <v>27</v>
      </c>
      <c r="C29" s="41"/>
      <c r="D29" s="41"/>
    </row>
    <row r="30" spans="2:4">
      <c r="B30" s="1" t="s">
        <v>28</v>
      </c>
      <c r="C30" s="17">
        <f>C8*(1+C11)</f>
        <v>16099.999999999998</v>
      </c>
    </row>
    <row r="31" spans="2:4">
      <c r="B31" s="1" t="s">
        <v>29</v>
      </c>
      <c r="C31" s="17">
        <f>C9*C10</f>
        <v>2880</v>
      </c>
    </row>
    <row r="32" spans="2:4">
      <c r="B32" s="1" t="s">
        <v>30</v>
      </c>
      <c r="C32" s="18">
        <f>C30+C31</f>
        <v>18980</v>
      </c>
    </row>
    <row r="33" spans="2:4">
      <c r="B33" s="1" t="s">
        <v>31</v>
      </c>
      <c r="C33" s="19">
        <f>IFERROR((C32-C30)/C9,0)</f>
        <v>64.000000000000043</v>
      </c>
      <c r="D33" s="4" t="s">
        <v>32</v>
      </c>
    </row>
    <row r="35" spans="2:4" ht="21.95" customHeight="1">
      <c r="B35" s="38" t="s">
        <v>33</v>
      </c>
      <c r="C35" s="41"/>
      <c r="D35" s="41"/>
    </row>
    <row r="36" spans="2:4">
      <c r="B36" s="1" t="s">
        <v>34</v>
      </c>
      <c r="C36" s="20">
        <f>C27</f>
        <v>26570</v>
      </c>
    </row>
    <row r="37" spans="2:4">
      <c r="B37" s="1" t="s">
        <v>31</v>
      </c>
      <c r="C37" s="21">
        <f>IFERROR((C36-C30)/C9,0)</f>
        <v>232.66666666666671</v>
      </c>
    </row>
    <row r="38" spans="2:4">
      <c r="B38" s="1" t="s">
        <v>35</v>
      </c>
      <c r="C38" s="22">
        <f>C36-C32</f>
        <v>7590</v>
      </c>
    </row>
    <row r="39" spans="2:4" ht="21.95" customHeight="1">
      <c r="B39" s="1" t="s">
        <v>36</v>
      </c>
      <c r="C39" s="23">
        <f>C38*C12</f>
        <v>151800</v>
      </c>
    </row>
    <row r="41" spans="2:4">
      <c r="B41" s="36" t="s">
        <v>37</v>
      </c>
      <c r="C41" s="41"/>
      <c r="D41" s="41"/>
    </row>
    <row r="42" spans="2:4">
      <c r="B42" s="41"/>
      <c r="C42" s="41"/>
      <c r="D42" s="41"/>
    </row>
    <row r="43" spans="2:4">
      <c r="B43" s="41"/>
      <c r="C43" s="41"/>
      <c r="D43" s="41"/>
    </row>
  </sheetData>
  <mergeCells count="10">
    <mergeCell ref="B3:D3"/>
    <mergeCell ref="B5:D5"/>
    <mergeCell ref="B14:D14"/>
    <mergeCell ref="B41:D43"/>
    <mergeCell ref="B1:D1"/>
    <mergeCell ref="B35:D35"/>
    <mergeCell ref="B29:D29"/>
    <mergeCell ref="B7:D7"/>
    <mergeCell ref="B25:D25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"/>
  <sheetViews>
    <sheetView showGridLines="0" workbookViewId="0"/>
  </sheetViews>
  <sheetFormatPr defaultRowHeight="15"/>
  <cols>
    <col min="1" max="1" width="26" customWidth="1"/>
    <col min="2" max="2" width="12" customWidth="1"/>
    <col min="3" max="3" width="9" customWidth="1"/>
    <col min="4" max="4" width="11" customWidth="1"/>
    <col min="5" max="6" width="13" customWidth="1"/>
    <col min="7" max="7" width="11" customWidth="1"/>
    <col min="8" max="8" width="15" customWidth="1"/>
    <col min="9" max="9" width="16" customWidth="1"/>
    <col min="10" max="10" width="15" customWidth="1"/>
    <col min="11" max="11" width="14" customWidth="1"/>
    <col min="12" max="12" width="16" customWidth="1"/>
    <col min="13" max="13" width="15" customWidth="1"/>
  </cols>
  <sheetData>
    <row r="1" spans="1:13" ht="27.95" customHeight="1">
      <c r="A1" s="40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>
      <c r="A2" s="42" t="s">
        <v>39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4" spans="1:13" ht="30" customHeight="1">
      <c r="A4" s="24" t="s">
        <v>40</v>
      </c>
      <c r="B4" s="24" t="s">
        <v>41</v>
      </c>
      <c r="C4" s="24" t="s">
        <v>42</v>
      </c>
      <c r="D4" s="24" t="s">
        <v>43</v>
      </c>
      <c r="E4" s="24" t="s">
        <v>44</v>
      </c>
      <c r="F4" s="24" t="s">
        <v>45</v>
      </c>
      <c r="G4" s="24" t="s">
        <v>46</v>
      </c>
      <c r="H4" s="24" t="s">
        <v>30</v>
      </c>
      <c r="I4" s="24" t="s">
        <v>47</v>
      </c>
      <c r="J4" s="24" t="s">
        <v>48</v>
      </c>
      <c r="K4" s="24" t="s">
        <v>49</v>
      </c>
      <c r="L4" s="24" t="s">
        <v>50</v>
      </c>
      <c r="M4" s="24" t="s">
        <v>51</v>
      </c>
    </row>
    <row r="5" spans="1:13">
      <c r="A5" s="9" t="s">
        <v>52</v>
      </c>
      <c r="B5" s="25">
        <v>14000</v>
      </c>
      <c r="C5" s="26">
        <v>45</v>
      </c>
      <c r="D5" s="25">
        <v>64</v>
      </c>
      <c r="E5" s="27">
        <v>0.15</v>
      </c>
      <c r="F5" s="26">
        <v>20</v>
      </c>
      <c r="G5" s="27">
        <v>0.4</v>
      </c>
      <c r="H5" s="28">
        <f>B5*(1+E5)+C5*D5</f>
        <v>18980</v>
      </c>
      <c r="I5" s="29">
        <f>ROUND(H5*(1+G5),-1)</f>
        <v>26570</v>
      </c>
      <c r="J5" s="30">
        <f>IFERROR((H5-B5*(1+E5))/C5,0)</f>
        <v>64.000000000000043</v>
      </c>
      <c r="K5" s="30">
        <f>IFERROR((I5-B5*(1+E5))/C5,0)</f>
        <v>232.66666666666671</v>
      </c>
      <c r="L5" s="31">
        <f>I5-H5</f>
        <v>7590</v>
      </c>
      <c r="M5" s="32">
        <f>L5*F5</f>
        <v>151800</v>
      </c>
    </row>
    <row r="6" spans="1:13">
      <c r="A6" s="9" t="s">
        <v>53</v>
      </c>
      <c r="B6" s="25">
        <v>12000</v>
      </c>
      <c r="C6" s="26">
        <v>120</v>
      </c>
      <c r="D6" s="25">
        <v>64</v>
      </c>
      <c r="E6" s="27">
        <v>0.15</v>
      </c>
      <c r="F6" s="26">
        <v>12</v>
      </c>
      <c r="G6" s="27">
        <v>0.38</v>
      </c>
      <c r="H6" s="28">
        <f>B6*(1+E6)+C6*D6</f>
        <v>21480</v>
      </c>
      <c r="I6" s="29">
        <f>ROUND(H6*(1+G6),-1)</f>
        <v>29640</v>
      </c>
      <c r="J6" s="30">
        <f>IFERROR((H6-B6*(1+E6))/C6,0)</f>
        <v>64.000000000000014</v>
      </c>
      <c r="K6" s="30">
        <f>IFERROR((I6-B6*(1+E6))/C6,0)</f>
        <v>132.00000000000003</v>
      </c>
      <c r="L6" s="31">
        <f>I6-H6</f>
        <v>8160</v>
      </c>
      <c r="M6" s="32">
        <f>L6*F6</f>
        <v>97920</v>
      </c>
    </row>
    <row r="7" spans="1:13">
      <c r="A7" s="9" t="s">
        <v>54</v>
      </c>
      <c r="B7" s="25">
        <v>180</v>
      </c>
      <c r="C7" s="26">
        <v>2</v>
      </c>
      <c r="D7" s="25">
        <v>64</v>
      </c>
      <c r="E7" s="27">
        <v>0.2</v>
      </c>
      <c r="F7" s="26">
        <v>150</v>
      </c>
      <c r="G7" s="27">
        <v>0.42</v>
      </c>
      <c r="H7" s="28">
        <f>B7*(1+E7)+C7*D7</f>
        <v>344</v>
      </c>
      <c r="I7" s="29">
        <f>ROUND(H7*(1+G7),-1)</f>
        <v>490</v>
      </c>
      <c r="J7" s="30">
        <f>IFERROR((H7-B7*(1+E7))/C7,0)</f>
        <v>64</v>
      </c>
      <c r="K7" s="30">
        <f>IFERROR((I7-B7*(1+E7))/C7,0)</f>
        <v>137</v>
      </c>
      <c r="L7" s="31">
        <f>I7-H7</f>
        <v>146</v>
      </c>
      <c r="M7" s="32">
        <f>L7*F7</f>
        <v>21900</v>
      </c>
    </row>
    <row r="8" spans="1:13">
      <c r="A8" s="9" t="s">
        <v>55</v>
      </c>
      <c r="B8" s="25">
        <v>60</v>
      </c>
      <c r="C8" s="26">
        <v>1.5</v>
      </c>
      <c r="D8" s="25">
        <v>64</v>
      </c>
      <c r="E8" s="27">
        <v>0.1</v>
      </c>
      <c r="F8" s="26">
        <v>200</v>
      </c>
      <c r="G8" s="27">
        <v>0.37</v>
      </c>
      <c r="H8" s="28">
        <f>B8*(1+E8)+C8*D8</f>
        <v>162</v>
      </c>
      <c r="I8" s="29">
        <f>ROUND(H8*(1+G8),-1)</f>
        <v>220</v>
      </c>
      <c r="J8" s="30">
        <f>IFERROR((H8-B8*(1+E8))/C8,0)</f>
        <v>64</v>
      </c>
      <c r="K8" s="30">
        <f>IFERROR((I8-B8*(1+E8))/C8,0)</f>
        <v>102.66666666666667</v>
      </c>
      <c r="L8" s="31">
        <f>I8-H8</f>
        <v>58</v>
      </c>
      <c r="M8" s="32">
        <f>L8*F8</f>
        <v>11600</v>
      </c>
    </row>
    <row r="9" spans="1:13">
      <c r="A9" s="9" t="s">
        <v>56</v>
      </c>
      <c r="B9" s="25">
        <v>6500</v>
      </c>
      <c r="C9" s="26">
        <v>35</v>
      </c>
      <c r="D9" s="25">
        <v>64</v>
      </c>
      <c r="E9" s="27">
        <v>0.15</v>
      </c>
      <c r="F9" s="26">
        <v>30</v>
      </c>
      <c r="G9" s="27">
        <v>0.45</v>
      </c>
      <c r="H9" s="28">
        <f>B9*(1+E9)+C9*D9</f>
        <v>9715</v>
      </c>
      <c r="I9" s="29">
        <f>ROUND(H9*(1+G9),-1)</f>
        <v>14090</v>
      </c>
      <c r="J9" s="30">
        <f>IFERROR((H9-B9*(1+E9))/C9,0)</f>
        <v>64.000000000000028</v>
      </c>
      <c r="K9" s="30">
        <f>IFERROR((I9-B9*(1+E9))/C9,0)</f>
        <v>189.00000000000003</v>
      </c>
      <c r="L9" s="31">
        <f>I9-H9</f>
        <v>4375</v>
      </c>
      <c r="M9" s="32">
        <f>L9*F9</f>
        <v>131250</v>
      </c>
    </row>
    <row r="12" spans="1:13">
      <c r="A12" s="43" t="s">
        <v>57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</row>
  </sheetData>
  <mergeCells count="3">
    <mergeCell ref="A2:M2"/>
    <mergeCell ref="A1:M1"/>
    <mergeCell ref="A12:M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HandwerkStars Wert-Rechner, Werkzeug 1</dc:title>
  <dc:subject/>
  <dc:creator>Jerome Fischer</dc:creator>
  <cp:keywords/>
  <dc:description/>
  <cp:lastModifiedBy>Gastbenutzer</cp:lastModifiedBy>
  <cp:revision/>
  <dcterms:created xsi:type="dcterms:W3CDTF">2026-06-07T13:37:48Z</dcterms:created>
  <dcterms:modified xsi:type="dcterms:W3CDTF">2026-06-08T04:30:41Z</dcterms:modified>
  <cp:category/>
  <cp:contentStatus/>
</cp:coreProperties>
</file>