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jerome/Library/CloudStorage/GoogleDrive-jerome@growth-consultants.de/My Drive/05 Claude Apps/00 Obsidian/Second Brain/01 Beruflich/Kunden &amp; Projekte/Handwerkstars/04 Produkt/02 Top-Betriebe/Erfolgskit/Werkzeug 4 - Liquiditäts- und Cashflow-Steuerung/"/>
    </mc:Choice>
  </mc:AlternateContent>
  <xr:revisionPtr revIDLastSave="0" documentId="13_ncr:1_{0B16B923-F9DA-A845-A864-D1E48F6BA5D0}" xr6:coauthVersionLast="47" xr6:coauthVersionMax="47" xr10:uidLastSave="{00000000-0000-0000-0000-000000000000}"/>
  <bookViews>
    <workbookView xWindow="0" yWindow="660" windowWidth="30240" windowHeight="17800" xr2:uid="{00000000-000D-0000-FFFF-FFFF00000000}"/>
  </bookViews>
  <sheets>
    <sheet name="13-Wochen-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1" l="1"/>
  <c r="N24" i="1"/>
  <c r="F24" i="1"/>
  <c r="E24" i="1"/>
  <c r="D24" i="1"/>
  <c r="O23" i="1"/>
  <c r="N23" i="1"/>
  <c r="M23" i="1"/>
  <c r="L23" i="1"/>
  <c r="K23" i="1"/>
  <c r="J23" i="1"/>
  <c r="I23" i="1"/>
  <c r="I24" i="1" s="1"/>
  <c r="H23" i="1"/>
  <c r="H24" i="1" s="1"/>
  <c r="G23" i="1"/>
  <c r="G24" i="1" s="1"/>
  <c r="F23" i="1"/>
  <c r="E23" i="1"/>
  <c r="D23" i="1"/>
  <c r="C23" i="1"/>
  <c r="O14" i="1"/>
  <c r="N14" i="1"/>
  <c r="M14" i="1"/>
  <c r="M24" i="1" s="1"/>
  <c r="L14" i="1"/>
  <c r="L24" i="1" s="1"/>
  <c r="K14" i="1"/>
  <c r="K24" i="1" s="1"/>
  <c r="J14" i="1"/>
  <c r="J24" i="1" s="1"/>
  <c r="I14" i="1"/>
  <c r="H14" i="1"/>
  <c r="G14" i="1"/>
  <c r="F14" i="1"/>
  <c r="E14" i="1"/>
  <c r="D14" i="1"/>
  <c r="C14" i="1"/>
  <c r="C24" i="1" s="1"/>
  <c r="C25" i="1" s="1"/>
  <c r="C26" i="1" l="1"/>
  <c r="D25" i="1"/>
  <c r="D26" i="1" l="1"/>
  <c r="E25" i="1"/>
  <c r="E26" i="1" l="1"/>
  <c r="F25" i="1"/>
  <c r="F26" i="1" l="1"/>
  <c r="G25" i="1"/>
  <c r="G26" i="1" l="1"/>
  <c r="H25" i="1"/>
  <c r="H26" i="1" l="1"/>
  <c r="I25" i="1"/>
  <c r="J25" i="1" l="1"/>
  <c r="I26" i="1"/>
  <c r="J26" i="1" l="1"/>
  <c r="K25" i="1"/>
  <c r="K26" i="1" l="1"/>
  <c r="L25" i="1"/>
  <c r="M25" i="1" l="1"/>
  <c r="L26" i="1"/>
  <c r="N25" i="1" l="1"/>
  <c r="M26" i="1"/>
  <c r="O25" i="1" l="1"/>
  <c r="N26" i="1"/>
  <c r="C29" i="1" l="1"/>
  <c r="O26" i="1"/>
  <c r="C28" i="1"/>
  <c r="C30" i="1"/>
</calcChain>
</file>

<file path=xl/sharedStrings.xml><?xml version="1.0" encoding="utf-8"?>
<sst xmlns="http://schemas.openxmlformats.org/spreadsheetml/2006/main" count="41" uniqueCount="41">
  <si>
    <t>13-Wochen-Liquiditätsplan · Liquiditäts- und Cashflow-Steuerung</t>
  </si>
  <si>
    <t>Top-Handwerker Erfolgskit · Werkzeug 4 von 7   |   Gelbe Felder ausfüllen. Kontostand und Ampel rechnen automatisch. Wöchentlich rollierend pflegen.</t>
  </si>
  <si>
    <t>Startsaldo (Kontostand heute)</t>
  </si>
  <si>
    <t>Warnschwelle (− = Kreditlinie)</t>
  </si>
  <si>
    <t>Liquiditätsreserve (Puffer)</t>
  </si>
  <si>
    <t>Position (Beträge netto)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</si>
  <si>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</si>
  <si>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</si>
  <si>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</si>
  <si>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</si>
  <si>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</si>
  <si>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</si>
  <si>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</si>
  <si>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</si>
  <si>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</si>
  <si>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</si>
  <si>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</si>
  <si>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</si>
  <si>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</si>
  <si>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EINNAHMEN</t>
  </si>
  <si>
    <t>Kundenzahlungen</t>
  </si>
  <si>
    <t>Anzahlungen</t>
  </si>
  <si>
    <t>Sonstige Einnahmen</t>
  </si>
  <si>
    <t>Summe Einnahmen</t>
  </si>
  <si>
    <t>AUSGABEN</t>
  </si>
  <si>
    <t>Materialeinkauf</t>
  </si>
  <si>
    <t>Löhne &amp; Gehälter</t>
  </si>
  <si>
    <t>Miete &amp; Leasing</t>
  </si>
  <si>
    <t>Versicherungen &amp; Beiträge</t>
  </si>
  <si>
    <t>Steuern &amp; Abgaben</t>
  </si>
  <si>
    <t>Tilgung &amp; Zinsen</t>
  </si>
  <si>
    <t>Sonstige Ausgaben</t>
  </si>
  <si>
    <t>Summe Ausgaben</t>
  </si>
  <si>
    <t>Wochensaldo</t>
  </si>
  <si>
    <t>Kontostand Ende Woche</t>
  </si>
  <si>
    <t>Ampel</t>
  </si>
  <si>
    <t>Tiefpunkt (niedrigster Kontostand)</t>
  </si>
  <si>
    <t>Kontostand nach 13 Wochen</t>
  </si>
  <si>
    <t>Kritische Wochen (unter Warnschwelle)</t>
  </si>
  <si>
    <t>Hinweis: Rollierend pflegen, jede Woche fällt die erste weg, hinten kommt eine neue dazu. Sonderereignisse (Steuervorauszahlung, Materialvorfinanzierung großer Aufträge, Tilgungen) früh eintragen. Für ein Szenario die Kundenzahlungen prozentual anpassen (Best/Realistisch/Worst). Netto-Beträge, keine Steuer- oder Rechtsberatung.</t>
  </si>
  <si>
    <t>★ HandwerkStars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</si>
</sst>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5" x14ac:knownFonts="1">
    <font>
      <sz val="11"/>
      <color theme="1"/>
      <name val="Calibri"/>
      <family val="2"/>
      <scheme val="minor"/>
    </font>
    <font>
      <b/>
      <sz val="18"/>
      <color rgb="FFFBCE3C"/>
      <name val="Arial"/>
      <family val="2"/>
    </font>
    <font>
      <b/>
      <sz val="11"/>
      <color rgb="FFFFFFFF"/>
      <name val="Arial"/>
      <family val="2"/>
    </font>
    <font>
      <sz val="9"/>
      <color rgb="FFFBCE3C"/>
      <name val="Arial"/>
      <family val="2"/>
    </font>
    <font>
      <b/>
      <sz val="10"/>
      <color rgb="FF333333"/>
      <name val="Arial"/>
      <family val="2"/>
    </font>
    <font>
      <b/>
      <sz val="10"/>
      <color rgb="FF0000FF"/>
      <name val="Arial"/>
      <family val="2"/>
    </font>
    <font>
      <b/>
      <sz val="10"/>
      <color rgb="FFFFFFFF"/>
      <name val="Arial"/>
      <family val="2"/>
    </font>
    <font>
      <b/>
      <sz val="10"/>
      <color rgb="FFFBCE3C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i/>
      <sz val="9"/>
      <color rgb="FF8888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FFF7D6"/>
      </patternFill>
    </fill>
    <fill>
      <patternFill patternType="solid">
        <fgColor rgb="FF333333"/>
      </patternFill>
    </fill>
    <fill>
      <patternFill patternType="solid">
        <fgColor rgb="FFEFEFEF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right" vertical="center"/>
    </xf>
    <xf numFmtId="0" fontId="11" fillId="5" borderId="1" xfId="0" applyFont="1" applyFill="1" applyBorder="1" applyAlignment="1">
      <alignment horizontal="left" vertical="center"/>
    </xf>
    <xf numFmtId="164" fontId="11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64" fontId="13" fillId="6" borderId="0" xfId="0" applyNumberFormat="1" applyFont="1" applyFill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" fontId="11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top" wrapText="1"/>
    </xf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5">
    <dxf>
      <font>
        <b/>
        <color rgb="FF2E7D32"/>
        <name val="Arial"/>
      </font>
      <fill>
        <patternFill patternType="solid">
          <fgColor rgb="FFE8F3E9"/>
        </patternFill>
      </fill>
    </dxf>
    <dxf>
      <font>
        <b/>
        <color rgb="FF9A7B17"/>
        <name val="Arial"/>
      </font>
      <fill>
        <patternFill patternType="solid">
          <fgColor rgb="FFFFF3CE"/>
        </patternFill>
      </fill>
    </dxf>
    <dxf>
      <font>
        <b/>
        <color rgb="FFB23A2E"/>
        <name val="Arial"/>
      </font>
      <fill>
        <patternFill patternType="solid">
          <fgColor rgb="FFFBE3E0"/>
        </patternFill>
      </fill>
    </dxf>
    <dxf>
      <font>
        <b/>
        <color rgb="FF9A7B17"/>
        <name val="Arial"/>
      </font>
      <fill>
        <patternFill patternType="solid">
          <fgColor rgb="FFFFF3CE"/>
        </patternFill>
      </fill>
    </dxf>
    <dxf>
      <font>
        <b/>
        <color rgb="FFB23A2E"/>
        <name val="Arial"/>
      </font>
      <fill>
        <patternFill patternType="solid">
          <fgColor rgb="FFFBE3E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3"/>
  <sheetViews>
    <sheetView showGridLines="0" tabSelected="1" workbookViewId="0">
      <pane xSplit="2" ySplit="9" topLeftCell="C10" activePane="bottomRight" state="frozen"/>
      <selection pane="topRight"/>
      <selection pane="bottomLeft"/>
      <selection pane="bottomRight" activeCell="B1" sqref="B1:O1"/>
    </sheetView>
  </sheetViews>
  <sheetFormatPr baseColWidth="10" defaultColWidth="8.83203125" defaultRowHeight="15" x14ac:dyDescent="0.2"/>
  <cols>
    <col min="1" max="1" width="2.5" customWidth="1"/>
    <col min="2" max="2" width="26" customWidth="1"/>
    <col min="3" max="15" width="10" customWidth="1"/>
  </cols>
  <sheetData>
    <row r="1" spans="2:15" ht="32" customHeight="1" x14ac:dyDescent="0.2">
      <c r="B1" s="21" t="s">
        <v>40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2:15" ht="18" customHeight="1" x14ac:dyDescent="0.2">
      <c r="B2" s="23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5" ht="16" customHeight="1" x14ac:dyDescent="0.2">
      <c r="B3" s="22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5" spans="2:15" x14ac:dyDescent="0.2">
      <c r="B5" s="1" t="s">
        <v>2</v>
      </c>
      <c r="C5" s="2">
        <v>25000</v>
      </c>
    </row>
    <row r="6" spans="2:15" x14ac:dyDescent="0.2">
      <c r="B6" s="1" t="s">
        <v>3</v>
      </c>
      <c r="C6" s="2">
        <v>0</v>
      </c>
    </row>
    <row r="7" spans="2:15" x14ac:dyDescent="0.2">
      <c r="B7" s="1" t="s">
        <v>4</v>
      </c>
      <c r="C7" s="2">
        <v>10000</v>
      </c>
    </row>
    <row r="9" spans="2:15" ht="18" customHeight="1" x14ac:dyDescent="0.2">
      <c r="B9" s="3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14</v>
      </c>
      <c r="L9" s="4" t="s">
        <v>15</v>
      </c>
      <c r="M9" s="4" t="s">
        <v>16</v>
      </c>
      <c r="N9" s="4" t="s">
        <v>17</v>
      </c>
      <c r="O9" s="4" t="s">
        <v>18</v>
      </c>
    </row>
    <row r="10" spans="2:15" x14ac:dyDescent="0.2">
      <c r="B10" s="5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2:15" x14ac:dyDescent="0.2">
      <c r="B11" s="7" t="s">
        <v>20</v>
      </c>
      <c r="C11" s="8">
        <v>23000</v>
      </c>
      <c r="D11" s="8">
        <v>23000</v>
      </c>
      <c r="E11" s="8">
        <v>23000</v>
      </c>
      <c r="F11" s="8">
        <v>23000</v>
      </c>
      <c r="G11" s="8">
        <v>23000</v>
      </c>
      <c r="H11" s="8">
        <v>23000</v>
      </c>
      <c r="I11" s="8">
        <v>23000</v>
      </c>
      <c r="J11" s="8">
        <v>68000</v>
      </c>
      <c r="K11" s="8">
        <v>23000</v>
      </c>
      <c r="L11" s="8">
        <v>23000</v>
      </c>
      <c r="M11" s="8">
        <v>23000</v>
      </c>
      <c r="N11" s="8">
        <v>23000</v>
      </c>
      <c r="O11" s="8">
        <v>23000</v>
      </c>
    </row>
    <row r="12" spans="2:15" x14ac:dyDescent="0.2">
      <c r="B12" s="7" t="s">
        <v>21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</row>
    <row r="13" spans="2:15" x14ac:dyDescent="0.2">
      <c r="B13" s="7" t="s">
        <v>22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2:15" x14ac:dyDescent="0.2">
      <c r="B14" s="9" t="s">
        <v>23</v>
      </c>
      <c r="C14" s="10">
        <f t="shared" ref="C14:O14" si="0">SUM(C11:C13)</f>
        <v>23000</v>
      </c>
      <c r="D14" s="10">
        <f t="shared" si="0"/>
        <v>23000</v>
      </c>
      <c r="E14" s="10">
        <f t="shared" si="0"/>
        <v>23000</v>
      </c>
      <c r="F14" s="10">
        <f t="shared" si="0"/>
        <v>23000</v>
      </c>
      <c r="G14" s="10">
        <f t="shared" si="0"/>
        <v>23000</v>
      </c>
      <c r="H14" s="10">
        <f t="shared" si="0"/>
        <v>23000</v>
      </c>
      <c r="I14" s="10">
        <f t="shared" si="0"/>
        <v>23000</v>
      </c>
      <c r="J14" s="10">
        <f t="shared" si="0"/>
        <v>68000</v>
      </c>
      <c r="K14" s="10">
        <f t="shared" si="0"/>
        <v>23000</v>
      </c>
      <c r="L14" s="10">
        <f t="shared" si="0"/>
        <v>23000</v>
      </c>
      <c r="M14" s="10">
        <f t="shared" si="0"/>
        <v>23000</v>
      </c>
      <c r="N14" s="10">
        <f t="shared" si="0"/>
        <v>23000</v>
      </c>
      <c r="O14" s="10">
        <f t="shared" si="0"/>
        <v>23000</v>
      </c>
    </row>
    <row r="15" spans="2:15" x14ac:dyDescent="0.2">
      <c r="B15" s="5" t="s">
        <v>24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2:15" x14ac:dyDescent="0.2">
      <c r="B16" s="7" t="s">
        <v>25</v>
      </c>
      <c r="C16" s="8">
        <v>9000</v>
      </c>
      <c r="D16" s="8">
        <v>39000</v>
      </c>
      <c r="E16" s="8">
        <v>9000</v>
      </c>
      <c r="F16" s="8">
        <v>9000</v>
      </c>
      <c r="G16" s="8">
        <v>9000</v>
      </c>
      <c r="H16" s="8">
        <v>9000</v>
      </c>
      <c r="I16" s="8">
        <v>9000</v>
      </c>
      <c r="J16" s="8">
        <v>9000</v>
      </c>
      <c r="K16" s="8">
        <v>9000</v>
      </c>
      <c r="L16" s="8">
        <v>9000</v>
      </c>
      <c r="M16" s="8">
        <v>9000</v>
      </c>
      <c r="N16" s="8">
        <v>9000</v>
      </c>
      <c r="O16" s="8">
        <v>9000</v>
      </c>
    </row>
    <row r="17" spans="2:15" x14ac:dyDescent="0.2">
      <c r="B17" s="7" t="s">
        <v>26</v>
      </c>
      <c r="C17" s="8">
        <v>8000</v>
      </c>
      <c r="D17" s="8">
        <v>8000</v>
      </c>
      <c r="E17" s="8">
        <v>8000</v>
      </c>
      <c r="F17" s="8">
        <v>8000</v>
      </c>
      <c r="G17" s="8">
        <v>8000</v>
      </c>
      <c r="H17" s="8">
        <v>8000</v>
      </c>
      <c r="I17" s="8">
        <v>8000</v>
      </c>
      <c r="J17" s="8">
        <v>8000</v>
      </c>
      <c r="K17" s="8">
        <v>8000</v>
      </c>
      <c r="L17" s="8">
        <v>8000</v>
      </c>
      <c r="M17" s="8">
        <v>8000</v>
      </c>
      <c r="N17" s="8">
        <v>8000</v>
      </c>
      <c r="O17" s="8">
        <v>8000</v>
      </c>
    </row>
    <row r="18" spans="2:15" x14ac:dyDescent="0.2">
      <c r="B18" s="7" t="s">
        <v>27</v>
      </c>
      <c r="C18" s="8">
        <v>1500</v>
      </c>
      <c r="D18" s="8">
        <v>1500</v>
      </c>
      <c r="E18" s="8">
        <v>1500</v>
      </c>
      <c r="F18" s="8">
        <v>1500</v>
      </c>
      <c r="G18" s="8">
        <v>1500</v>
      </c>
      <c r="H18" s="8">
        <v>1500</v>
      </c>
      <c r="I18" s="8">
        <v>1500</v>
      </c>
      <c r="J18" s="8">
        <v>1500</v>
      </c>
      <c r="K18" s="8">
        <v>1500</v>
      </c>
      <c r="L18" s="8">
        <v>1500</v>
      </c>
      <c r="M18" s="8">
        <v>1500</v>
      </c>
      <c r="N18" s="8">
        <v>1500</v>
      </c>
      <c r="O18" s="8">
        <v>1500</v>
      </c>
    </row>
    <row r="19" spans="2:15" x14ac:dyDescent="0.2">
      <c r="B19" s="7" t="s">
        <v>28</v>
      </c>
      <c r="C19" s="8">
        <v>500</v>
      </c>
      <c r="D19" s="8">
        <v>500</v>
      </c>
      <c r="E19" s="8">
        <v>500</v>
      </c>
      <c r="F19" s="8">
        <v>500</v>
      </c>
      <c r="G19" s="8">
        <v>500</v>
      </c>
      <c r="H19" s="8">
        <v>500</v>
      </c>
      <c r="I19" s="8">
        <v>500</v>
      </c>
      <c r="J19" s="8">
        <v>500</v>
      </c>
      <c r="K19" s="8">
        <v>500</v>
      </c>
      <c r="L19" s="8">
        <v>500</v>
      </c>
      <c r="M19" s="8">
        <v>500</v>
      </c>
      <c r="N19" s="8">
        <v>500</v>
      </c>
      <c r="O19" s="8">
        <v>500</v>
      </c>
    </row>
    <row r="20" spans="2:15" x14ac:dyDescent="0.2">
      <c r="B20" s="7" t="s">
        <v>29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18000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2:15" x14ac:dyDescent="0.2">
      <c r="B21" s="7" t="s">
        <v>30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2:15" x14ac:dyDescent="0.2">
      <c r="B22" s="7" t="s">
        <v>31</v>
      </c>
      <c r="C22" s="8">
        <v>1000</v>
      </c>
      <c r="D22" s="8">
        <v>1000</v>
      </c>
      <c r="E22" s="8">
        <v>1000</v>
      </c>
      <c r="F22" s="8">
        <v>1000</v>
      </c>
      <c r="G22" s="8">
        <v>1000</v>
      </c>
      <c r="H22" s="8">
        <v>1000</v>
      </c>
      <c r="I22" s="8">
        <v>1000</v>
      </c>
      <c r="J22" s="8">
        <v>1000</v>
      </c>
      <c r="K22" s="8">
        <v>1000</v>
      </c>
      <c r="L22" s="8">
        <v>1000</v>
      </c>
      <c r="M22" s="8">
        <v>1000</v>
      </c>
      <c r="N22" s="8">
        <v>1000</v>
      </c>
      <c r="O22" s="8">
        <v>1000</v>
      </c>
    </row>
    <row r="23" spans="2:15" x14ac:dyDescent="0.2">
      <c r="B23" s="9" t="s">
        <v>32</v>
      </c>
      <c r="C23" s="10">
        <f t="shared" ref="C23:O23" si="1">SUM(C16:C22)</f>
        <v>20000</v>
      </c>
      <c r="D23" s="10">
        <f t="shared" si="1"/>
        <v>50000</v>
      </c>
      <c r="E23" s="10">
        <f t="shared" si="1"/>
        <v>20000</v>
      </c>
      <c r="F23" s="10">
        <f t="shared" si="1"/>
        <v>20000</v>
      </c>
      <c r="G23" s="10">
        <f t="shared" si="1"/>
        <v>20000</v>
      </c>
      <c r="H23" s="10">
        <f t="shared" si="1"/>
        <v>38000</v>
      </c>
      <c r="I23" s="10">
        <f t="shared" si="1"/>
        <v>20000</v>
      </c>
      <c r="J23" s="10">
        <f t="shared" si="1"/>
        <v>20000</v>
      </c>
      <c r="K23" s="10">
        <f t="shared" si="1"/>
        <v>20000</v>
      </c>
      <c r="L23" s="10">
        <f t="shared" si="1"/>
        <v>20000</v>
      </c>
      <c r="M23" s="10">
        <f t="shared" si="1"/>
        <v>20000</v>
      </c>
      <c r="N23" s="10">
        <f t="shared" si="1"/>
        <v>20000</v>
      </c>
      <c r="O23" s="10">
        <f t="shared" si="1"/>
        <v>20000</v>
      </c>
    </row>
    <row r="24" spans="2:15" x14ac:dyDescent="0.2">
      <c r="B24" s="11" t="s">
        <v>33</v>
      </c>
      <c r="C24" s="12">
        <f t="shared" ref="C24:O24" si="2">C14-C23</f>
        <v>3000</v>
      </c>
      <c r="D24" s="12">
        <f t="shared" si="2"/>
        <v>-27000</v>
      </c>
      <c r="E24" s="12">
        <f t="shared" si="2"/>
        <v>3000</v>
      </c>
      <c r="F24" s="12">
        <f t="shared" si="2"/>
        <v>3000</v>
      </c>
      <c r="G24" s="12">
        <f t="shared" si="2"/>
        <v>3000</v>
      </c>
      <c r="H24" s="12">
        <f t="shared" si="2"/>
        <v>-15000</v>
      </c>
      <c r="I24" s="12">
        <f t="shared" si="2"/>
        <v>3000</v>
      </c>
      <c r="J24" s="12">
        <f t="shared" si="2"/>
        <v>48000</v>
      </c>
      <c r="K24" s="12">
        <f t="shared" si="2"/>
        <v>3000</v>
      </c>
      <c r="L24" s="12">
        <f t="shared" si="2"/>
        <v>3000</v>
      </c>
      <c r="M24" s="12">
        <f t="shared" si="2"/>
        <v>3000</v>
      </c>
      <c r="N24" s="12">
        <f t="shared" si="2"/>
        <v>3000</v>
      </c>
      <c r="O24" s="12">
        <f t="shared" si="2"/>
        <v>3000</v>
      </c>
    </row>
    <row r="25" spans="2:15" x14ac:dyDescent="0.2">
      <c r="B25" s="13" t="s">
        <v>34</v>
      </c>
      <c r="C25" s="14">
        <f>C5+C24</f>
        <v>28000</v>
      </c>
      <c r="D25" s="14">
        <f t="shared" ref="D25:O25" si="3">C25+D24</f>
        <v>1000</v>
      </c>
      <c r="E25" s="14">
        <f t="shared" si="3"/>
        <v>4000</v>
      </c>
      <c r="F25" s="14">
        <f t="shared" si="3"/>
        <v>7000</v>
      </c>
      <c r="G25" s="14">
        <f t="shared" si="3"/>
        <v>10000</v>
      </c>
      <c r="H25" s="14">
        <f t="shared" si="3"/>
        <v>-5000</v>
      </c>
      <c r="I25" s="14">
        <f t="shared" si="3"/>
        <v>-2000</v>
      </c>
      <c r="J25" s="14">
        <f t="shared" si="3"/>
        <v>46000</v>
      </c>
      <c r="K25" s="14">
        <f t="shared" si="3"/>
        <v>49000</v>
      </c>
      <c r="L25" s="14">
        <f t="shared" si="3"/>
        <v>52000</v>
      </c>
      <c r="M25" s="14">
        <f t="shared" si="3"/>
        <v>55000</v>
      </c>
      <c r="N25" s="14">
        <f t="shared" si="3"/>
        <v>58000</v>
      </c>
      <c r="O25" s="14">
        <f t="shared" si="3"/>
        <v>61000</v>
      </c>
    </row>
    <row r="26" spans="2:15" x14ac:dyDescent="0.2">
      <c r="B26" s="11" t="s">
        <v>35</v>
      </c>
      <c r="C26" s="15" t="str">
        <f t="shared" ref="C26:O26" si="4">IF(C25&lt;$C$6,"Kritisch",IF(C25&lt;$C$6+$C$7,"Achtung","OK"))</f>
        <v>OK</v>
      </c>
      <c r="D26" s="15" t="str">
        <f t="shared" si="4"/>
        <v>Achtung</v>
      </c>
      <c r="E26" s="15" t="str">
        <f t="shared" si="4"/>
        <v>Achtung</v>
      </c>
      <c r="F26" s="15" t="str">
        <f t="shared" si="4"/>
        <v>Achtung</v>
      </c>
      <c r="G26" s="15" t="str">
        <f t="shared" si="4"/>
        <v>OK</v>
      </c>
      <c r="H26" s="15" t="str">
        <f t="shared" si="4"/>
        <v>Kritisch</v>
      </c>
      <c r="I26" s="15" t="str">
        <f t="shared" si="4"/>
        <v>Kritisch</v>
      </c>
      <c r="J26" s="15" t="str">
        <f t="shared" si="4"/>
        <v>OK</v>
      </c>
      <c r="K26" s="15" t="str">
        <f t="shared" si="4"/>
        <v>OK</v>
      </c>
      <c r="L26" s="15" t="str">
        <f t="shared" si="4"/>
        <v>OK</v>
      </c>
      <c r="M26" s="15" t="str">
        <f t="shared" si="4"/>
        <v>OK</v>
      </c>
      <c r="N26" s="15" t="str">
        <f t="shared" si="4"/>
        <v>OK</v>
      </c>
      <c r="O26" s="15" t="str">
        <f t="shared" si="4"/>
        <v>OK</v>
      </c>
    </row>
    <row r="28" spans="2:15" ht="16" x14ac:dyDescent="0.2">
      <c r="B28" s="1" t="s">
        <v>36</v>
      </c>
      <c r="C28" s="16">
        <f>MIN(C25:O25)</f>
        <v>-5000</v>
      </c>
    </row>
    <row r="29" spans="2:15" x14ac:dyDescent="0.2">
      <c r="B29" s="1" t="s">
        <v>37</v>
      </c>
      <c r="C29" s="17">
        <f>O25</f>
        <v>61000</v>
      </c>
    </row>
    <row r="30" spans="2:15" x14ac:dyDescent="0.2">
      <c r="B30" s="1" t="s">
        <v>38</v>
      </c>
      <c r="C30" s="18">
        <f>COUNTIF(C25:O25,"&lt;"&amp;C6)</f>
        <v>2</v>
      </c>
    </row>
    <row r="32" spans="2:15" x14ac:dyDescent="0.2">
      <c r="B32" s="19" t="s">
        <v>39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2:15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</sheetData>
  <mergeCells count="4">
    <mergeCell ref="B32:O33"/>
    <mergeCell ref="B1:O1"/>
    <mergeCell ref="B3:O3"/>
    <mergeCell ref="B2:O2"/>
  </mergeCells>
  <conditionalFormatting sqref="C25:O25">
    <cfRule type="expression" dxfId="4" priority="1">
      <formula>C25&lt;$C$6</formula>
    </cfRule>
    <cfRule type="expression" dxfId="3" priority="2">
      <formula>AND(C25&gt;=$C$6,C25&lt;$C$6+$C$7)</formula>
    </cfRule>
  </conditionalFormatting>
  <conditionalFormatting sqref="C26:O26">
    <cfRule type="expression" dxfId="2" priority="3">
      <formula>C26="Kritisch"</formula>
    </cfRule>
    <cfRule type="expression" dxfId="1" priority="4">
      <formula>C26="Achtung"</formula>
    </cfRule>
    <cfRule type="expression" dxfId="0" priority="5">
      <formula>C26="OK"</formula>
    </cfRule>
  </conditionalFormatting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13-Wochen-Plan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HandwerkStars 13-Wochen-Liquiditätsplan, Werkzeug 4</dc:title>
  <dc:creator>Jerome Fischer</dc:creator>
  <cp:lastModifiedBy>Jerome Fischer</cp:lastModifiedBy>
  <dcterms:created xsi:type="dcterms:W3CDTF">2026-06-07T13:38:50Z</dcterms:created>
  <dcterms:modified xsi:type="dcterms:W3CDTF">2026-06-07T13:41:30Z</dcterms:modified>
</cp:coreProperties>
</file>